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ia\Downloads\"/>
    </mc:Choice>
  </mc:AlternateContent>
  <xr:revisionPtr revIDLastSave="0" documentId="13_ncr:1_{F3EF1408-041D-41BC-B849-A36C03CE90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C34" i="1"/>
  <c r="C6" i="1" l="1"/>
  <c r="C7" i="1" s="1"/>
  <c r="D6" i="1"/>
  <c r="E6" i="1"/>
  <c r="F6" i="1"/>
  <c r="G6" i="1"/>
  <c r="D7" i="1"/>
  <c r="D8" i="1" s="1"/>
  <c r="E7" i="1"/>
  <c r="E8" i="1" s="1"/>
  <c r="F7" i="1"/>
  <c r="F10" i="1" s="1"/>
  <c r="F11" i="1" s="1"/>
  <c r="G7" i="1"/>
  <c r="G8" i="1" s="1"/>
  <c r="C9" i="1"/>
  <c r="D9" i="1"/>
  <c r="E9" i="1" s="1"/>
  <c r="F9" i="1" s="1"/>
  <c r="G9" i="1" s="1"/>
  <c r="G10" i="1" s="1"/>
  <c r="G11" i="1" s="1"/>
  <c r="D40" i="1"/>
  <c r="E40" i="1"/>
  <c r="F40" i="1"/>
  <c r="G40" i="1"/>
  <c r="C40" i="1"/>
  <c r="D32" i="1"/>
  <c r="E32" i="1"/>
  <c r="F32" i="1"/>
  <c r="G32" i="1"/>
  <c r="C32" i="1"/>
  <c r="G37" i="1"/>
  <c r="D37" i="1"/>
  <c r="E37" i="1"/>
  <c r="F37" i="1"/>
  <c r="C37" i="1"/>
  <c r="G33" i="1"/>
  <c r="G31" i="1"/>
  <c r="G23" i="1"/>
  <c r="G21" i="1"/>
  <c r="G20" i="1"/>
  <c r="G22" i="1" s="1"/>
  <c r="G24" i="1" s="1"/>
  <c r="G25" i="1" s="1"/>
  <c r="G19" i="1"/>
  <c r="G18" i="1"/>
  <c r="G13" i="1"/>
  <c r="G12" i="1"/>
  <c r="D33" i="1"/>
  <c r="E33" i="1"/>
  <c r="F33" i="1"/>
  <c r="C33" i="1"/>
  <c r="F31" i="1"/>
  <c r="E31" i="1"/>
  <c r="D31" i="1"/>
  <c r="C31" i="1"/>
  <c r="D23" i="1"/>
  <c r="E23" i="1"/>
  <c r="F23" i="1"/>
  <c r="D20" i="1"/>
  <c r="D19" i="1"/>
  <c r="E19" i="1"/>
  <c r="F19" i="1"/>
  <c r="D18" i="1"/>
  <c r="E18" i="1"/>
  <c r="E20" i="1" s="1"/>
  <c r="F18" i="1"/>
  <c r="F20" i="1" s="1"/>
  <c r="F12" i="1"/>
  <c r="C17" i="1"/>
  <c r="C18" i="1" s="1"/>
  <c r="C23" i="1"/>
  <c r="D22" i="1" l="1"/>
  <c r="D24" i="1" s="1"/>
  <c r="D25" i="1" s="1"/>
  <c r="F21" i="1"/>
  <c r="F22" i="1" s="1"/>
  <c r="F24" i="1" s="1"/>
  <c r="F25" i="1" s="1"/>
  <c r="E21" i="1"/>
  <c r="E22" i="1" s="1"/>
  <c r="E24" i="1" s="1"/>
  <c r="E25" i="1" s="1"/>
  <c r="E26" i="1" s="1"/>
  <c r="G26" i="1"/>
  <c r="G35" i="1"/>
  <c r="G36" i="1" s="1"/>
  <c r="G38" i="1" s="1"/>
  <c r="G39" i="1" s="1"/>
  <c r="D21" i="1"/>
  <c r="D26" i="1" s="1"/>
  <c r="C19" i="1"/>
  <c r="C20" i="1" s="1"/>
  <c r="C21" i="1" s="1"/>
  <c r="C8" i="1"/>
  <c r="C10" i="1"/>
  <c r="E10" i="1"/>
  <c r="D10" i="1"/>
  <c r="F8" i="1"/>
  <c r="F13" i="1" s="1"/>
  <c r="E35" i="1"/>
  <c r="F35" i="1"/>
  <c r="F36" i="1" s="1"/>
  <c r="F38" i="1" s="1"/>
  <c r="F39" i="1" s="1"/>
  <c r="D35" i="1"/>
  <c r="D36" i="1" l="1"/>
  <c r="D38" i="1" s="1"/>
  <c r="D39" i="1" s="1"/>
  <c r="D41" i="1" s="1"/>
  <c r="F41" i="1"/>
  <c r="D11" i="1"/>
  <c r="D13" i="1" s="1"/>
  <c r="D12" i="1"/>
  <c r="G41" i="1"/>
  <c r="E11" i="1"/>
  <c r="E13" i="1" s="1"/>
  <c r="E12" i="1"/>
  <c r="C11" i="1"/>
  <c r="C13" i="1" s="1"/>
  <c r="C12" i="1"/>
  <c r="F26" i="1"/>
  <c r="E36" i="1"/>
  <c r="E38" i="1" s="1"/>
  <c r="E39" i="1" s="1"/>
  <c r="E41" i="1" s="1"/>
  <c r="C22" i="1"/>
  <c r="C38" i="1" l="1"/>
  <c r="C39" i="1" s="1"/>
  <c r="C41" i="1" s="1"/>
  <c r="C24" i="1"/>
  <c r="C25" i="1" s="1"/>
  <c r="C26" i="1" s="1"/>
</calcChain>
</file>

<file path=xl/sharedStrings.xml><?xml version="1.0" encoding="utf-8"?>
<sst xmlns="http://schemas.openxmlformats.org/spreadsheetml/2006/main" count="44" uniqueCount="28">
  <si>
    <t>PFA sistem real</t>
  </si>
  <si>
    <t>Venit net</t>
  </si>
  <si>
    <t>Venit anual estimat</t>
  </si>
  <si>
    <t>Impozit pe venit 10%</t>
  </si>
  <si>
    <t>CAS</t>
  </si>
  <si>
    <t>CASS</t>
  </si>
  <si>
    <t>Plafon plata CAS si CASS</t>
  </si>
  <si>
    <t>Se datoreaza CAS si CASS</t>
  </si>
  <si>
    <t>Total taxe</t>
  </si>
  <si>
    <t>Microintreprindere fara angajati</t>
  </si>
  <si>
    <t>Impozit  3%</t>
  </si>
  <si>
    <t>Profit net (pt dividende)</t>
  </si>
  <si>
    <t>Impozit dividende 5%</t>
  </si>
  <si>
    <t>Dividende in mana</t>
  </si>
  <si>
    <t>Plafon pentru plata CASS</t>
  </si>
  <si>
    <t>Se datoreaza CASS?</t>
  </si>
  <si>
    <t>Scenariul 1</t>
  </si>
  <si>
    <t>Scenariul 2</t>
  </si>
  <si>
    <t>Scenariul 3</t>
  </si>
  <si>
    <t>Scenariul 4</t>
  </si>
  <si>
    <t>Scenariul 5</t>
  </si>
  <si>
    <t>Cheltuieli 30%</t>
  </si>
  <si>
    <t>Cheltuieli deductibile 30%</t>
  </si>
  <si>
    <t>Cheltuiala cu salariul si taxele</t>
  </si>
  <si>
    <t>Microintreprindere 1 angajat cu salariul minim (2.230 lei)</t>
  </si>
  <si>
    <t>Impozit  1%</t>
  </si>
  <si>
    <t xml:space="preserve">Taxe salariale </t>
  </si>
  <si>
    <t>Profit net (pt dividende)/pierdere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</si>
</sst>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41"/>
  <sheetViews>
    <sheetView tabSelected="1" topLeftCell="A18" workbookViewId="0">
      <selection activeCell="G45" sqref="G45"/>
    </sheetView>
  </sheetViews>
  <sheetFormatPr defaultRowHeight="14.4" x14ac:dyDescent="0.3"/>
  <cols>
    <col min="1" max="1" width="28" customWidth="1"/>
    <col min="2" max="2" width="4.109375" customWidth="1"/>
    <col min="3" max="3" width="10.33203125" style="5" customWidth="1"/>
    <col min="4" max="4" width="10.33203125" customWidth="1"/>
    <col min="5" max="5" width="10.21875" customWidth="1"/>
    <col min="6" max="6" width="9.88671875" customWidth="1"/>
    <col min="7" max="7" width="10.77734375" customWidth="1"/>
    <col min="8" max="11" width="7.77734375" bestFit="1" customWidth="1"/>
  </cols>
  <sheetData>
    <row r="3" spans="1:11" x14ac:dyDescent="0.3">
      <c r="A3" s="4" t="s">
        <v>0</v>
      </c>
      <c r="C3" s="4" t="s">
        <v>16</v>
      </c>
      <c r="D3" s="4" t="s">
        <v>17</v>
      </c>
      <c r="E3" s="4" t="s">
        <v>18</v>
      </c>
      <c r="F3" s="4" t="s">
        <v>19</v>
      </c>
      <c r="G3" s="4" t="s">
        <v>20</v>
      </c>
    </row>
    <row r="5" spans="1:11" x14ac:dyDescent="0.3">
      <c r="A5" t="s">
        <v>2</v>
      </c>
      <c r="B5">
        <v>1</v>
      </c>
      <c r="C5" s="6">
        <v>10000</v>
      </c>
      <c r="D5" s="1">
        <v>100000</v>
      </c>
      <c r="E5" s="1">
        <v>200000</v>
      </c>
      <c r="F5" s="1">
        <v>400000</v>
      </c>
      <c r="G5" s="1">
        <v>1000000</v>
      </c>
      <c r="H5" s="1"/>
      <c r="I5" s="1"/>
      <c r="J5" s="1"/>
      <c r="K5" s="1"/>
    </row>
    <row r="6" spans="1:11" x14ac:dyDescent="0.3">
      <c r="A6" t="s">
        <v>22</v>
      </c>
      <c r="B6">
        <v>2</v>
      </c>
      <c r="C6" s="3">
        <f>30%*C5</f>
        <v>3000</v>
      </c>
      <c r="D6" s="3">
        <f t="shared" ref="D6:G6" si="0">30%*D5</f>
        <v>30000</v>
      </c>
      <c r="E6" s="3">
        <f t="shared" si="0"/>
        <v>60000</v>
      </c>
      <c r="F6" s="3">
        <f t="shared" si="0"/>
        <v>120000</v>
      </c>
      <c r="G6" s="3">
        <f t="shared" si="0"/>
        <v>300000</v>
      </c>
      <c r="H6" s="2"/>
      <c r="I6" s="2"/>
      <c r="J6" s="2"/>
      <c r="K6" s="2"/>
    </row>
    <row r="7" spans="1:11" x14ac:dyDescent="0.3">
      <c r="A7" t="s">
        <v>1</v>
      </c>
      <c r="B7">
        <v>3</v>
      </c>
      <c r="C7" s="3">
        <f>C5-C6</f>
        <v>7000</v>
      </c>
      <c r="D7" s="3">
        <f t="shared" ref="D7:G7" si="1">D5-D6</f>
        <v>70000</v>
      </c>
      <c r="E7" s="3">
        <f t="shared" si="1"/>
        <v>140000</v>
      </c>
      <c r="F7" s="3">
        <f t="shared" si="1"/>
        <v>280000</v>
      </c>
      <c r="G7" s="3">
        <f t="shared" si="1"/>
        <v>700000</v>
      </c>
    </row>
    <row r="8" spans="1:11" x14ac:dyDescent="0.3">
      <c r="A8" t="s">
        <v>3</v>
      </c>
      <c r="B8">
        <v>4</v>
      </c>
      <c r="C8" s="3">
        <f>10%*C7</f>
        <v>700</v>
      </c>
      <c r="D8" s="3">
        <f t="shared" ref="D8:G8" si="2">10%*D7</f>
        <v>7000</v>
      </c>
      <c r="E8" s="3">
        <f t="shared" si="2"/>
        <v>14000</v>
      </c>
      <c r="F8" s="3">
        <f t="shared" si="2"/>
        <v>28000</v>
      </c>
      <c r="G8" s="3">
        <f t="shared" si="2"/>
        <v>70000</v>
      </c>
    </row>
    <row r="9" spans="1:11" x14ac:dyDescent="0.3">
      <c r="A9" t="s">
        <v>6</v>
      </c>
      <c r="B9">
        <v>5</v>
      </c>
      <c r="C9" s="3">
        <f>12*2230</f>
        <v>26760</v>
      </c>
      <c r="D9" s="2">
        <f>C9</f>
        <v>26760</v>
      </c>
      <c r="E9" s="2">
        <f t="shared" ref="E9:G9" si="3">D9</f>
        <v>26760</v>
      </c>
      <c r="F9" s="2">
        <f t="shared" si="3"/>
        <v>26760</v>
      </c>
      <c r="G9" s="2">
        <f t="shared" si="3"/>
        <v>26760</v>
      </c>
    </row>
    <row r="10" spans="1:11" x14ac:dyDescent="0.3">
      <c r="A10" t="s">
        <v>7</v>
      </c>
      <c r="B10">
        <v>6</v>
      </c>
      <c r="C10" s="3" t="str">
        <f>IF(C7&gt;C9, "da","nu")</f>
        <v>nu</v>
      </c>
      <c r="D10" s="3" t="str">
        <f t="shared" ref="D10:G10" si="4">IF(D7&gt;D9, "da","nu")</f>
        <v>da</v>
      </c>
      <c r="E10" s="3" t="str">
        <f t="shared" si="4"/>
        <v>da</v>
      </c>
      <c r="F10" s="3" t="str">
        <f t="shared" si="4"/>
        <v>da</v>
      </c>
      <c r="G10" s="3" t="str">
        <f t="shared" si="4"/>
        <v>da</v>
      </c>
    </row>
    <row r="11" spans="1:11" x14ac:dyDescent="0.3">
      <c r="A11" t="s">
        <v>4</v>
      </c>
      <c r="B11">
        <v>7</v>
      </c>
      <c r="C11" s="3">
        <f>IF(C10="da",10%*C9,0)</f>
        <v>0</v>
      </c>
      <c r="D11" s="3">
        <f t="shared" ref="D11:G11" si="5">IF(D10="da",10%*D9,0)</f>
        <v>2676</v>
      </c>
      <c r="E11" s="3">
        <f t="shared" si="5"/>
        <v>2676</v>
      </c>
      <c r="F11" s="3">
        <f t="shared" si="5"/>
        <v>2676</v>
      </c>
      <c r="G11" s="3">
        <f t="shared" si="5"/>
        <v>2676</v>
      </c>
    </row>
    <row r="12" spans="1:11" x14ac:dyDescent="0.3">
      <c r="A12" t="s">
        <v>5</v>
      </c>
      <c r="B12">
        <v>8</v>
      </c>
      <c r="C12" s="3">
        <f>IF(C10="da",25%*C9,0)</f>
        <v>0</v>
      </c>
      <c r="D12" s="3">
        <f t="shared" ref="D12:G12" si="6">IF(D10="da",25%*D9,0)</f>
        <v>6690</v>
      </c>
      <c r="E12" s="3">
        <f t="shared" si="6"/>
        <v>6690</v>
      </c>
      <c r="F12" s="3">
        <f t="shared" si="6"/>
        <v>6690</v>
      </c>
      <c r="G12" s="3">
        <f t="shared" si="6"/>
        <v>6690</v>
      </c>
    </row>
    <row r="13" spans="1:11" x14ac:dyDescent="0.3">
      <c r="A13" s="4" t="s">
        <v>8</v>
      </c>
      <c r="C13" s="7">
        <f>C8+C11+C12</f>
        <v>700</v>
      </c>
      <c r="D13" s="7">
        <f t="shared" ref="D13:G13" si="7">D8+D11+D12</f>
        <v>16366</v>
      </c>
      <c r="E13" s="7">
        <f t="shared" si="7"/>
        <v>23366</v>
      </c>
      <c r="F13" s="7">
        <f t="shared" si="7"/>
        <v>37366</v>
      </c>
      <c r="G13" s="7">
        <f t="shared" si="7"/>
        <v>79366</v>
      </c>
    </row>
    <row r="15" spans="1:11" x14ac:dyDescent="0.3">
      <c r="A15" s="4" t="s">
        <v>9</v>
      </c>
      <c r="C15" s="4" t="s">
        <v>16</v>
      </c>
      <c r="D15" s="4" t="s">
        <v>17</v>
      </c>
      <c r="E15" s="4" t="s">
        <v>18</v>
      </c>
      <c r="F15" s="4" t="s">
        <v>19</v>
      </c>
      <c r="G15" s="4" t="s">
        <v>20</v>
      </c>
    </row>
    <row r="17" spans="1:7" x14ac:dyDescent="0.3">
      <c r="A17" t="s">
        <v>2</v>
      </c>
      <c r="B17">
        <v>1</v>
      </c>
      <c r="C17" s="6">
        <f>C5</f>
        <v>10000</v>
      </c>
      <c r="D17" s="1">
        <v>100000</v>
      </c>
      <c r="E17" s="1">
        <v>200000</v>
      </c>
      <c r="F17" s="1">
        <v>400000</v>
      </c>
      <c r="G17" s="1">
        <v>1000000</v>
      </c>
    </row>
    <row r="18" spans="1:7" x14ac:dyDescent="0.3">
      <c r="A18" t="s">
        <v>21</v>
      </c>
      <c r="B18">
        <v>2</v>
      </c>
      <c r="C18" s="3">
        <f>30%*C17</f>
        <v>3000</v>
      </c>
      <c r="D18" s="3">
        <f t="shared" ref="D18:G18" si="8">30%*D17</f>
        <v>30000</v>
      </c>
      <c r="E18" s="3">
        <f t="shared" si="8"/>
        <v>60000</v>
      </c>
      <c r="F18" s="3">
        <f t="shared" si="8"/>
        <v>120000</v>
      </c>
      <c r="G18" s="3">
        <f t="shared" si="8"/>
        <v>300000</v>
      </c>
    </row>
    <row r="19" spans="1:7" x14ac:dyDescent="0.3">
      <c r="A19" t="s">
        <v>10</v>
      </c>
      <c r="B19">
        <v>3</v>
      </c>
      <c r="C19" s="3">
        <f>C17*3%</f>
        <v>300</v>
      </c>
      <c r="D19" s="3">
        <f t="shared" ref="D19:G19" si="9">D17*3%</f>
        <v>3000</v>
      </c>
      <c r="E19" s="3">
        <f t="shared" si="9"/>
        <v>6000</v>
      </c>
      <c r="F19" s="3">
        <f t="shared" si="9"/>
        <v>12000</v>
      </c>
      <c r="G19" s="3">
        <f t="shared" si="9"/>
        <v>30000</v>
      </c>
    </row>
    <row r="20" spans="1:7" x14ac:dyDescent="0.3">
      <c r="A20" t="s">
        <v>11</v>
      </c>
      <c r="B20">
        <v>4</v>
      </c>
      <c r="C20" s="3">
        <f>C17-C18-C19</f>
        <v>6700</v>
      </c>
      <c r="D20" s="3">
        <f t="shared" ref="D20:G20" si="10">D17-D18-D19</f>
        <v>67000</v>
      </c>
      <c r="E20" s="3">
        <f t="shared" si="10"/>
        <v>134000</v>
      </c>
      <c r="F20" s="3">
        <f t="shared" si="10"/>
        <v>268000</v>
      </c>
      <c r="G20" s="3">
        <f t="shared" si="10"/>
        <v>670000</v>
      </c>
    </row>
    <row r="21" spans="1:7" x14ac:dyDescent="0.3">
      <c r="A21" t="s">
        <v>12</v>
      </c>
      <c r="B21">
        <v>5</v>
      </c>
      <c r="C21" s="3">
        <f>5%*C20</f>
        <v>335</v>
      </c>
      <c r="D21" s="3">
        <f t="shared" ref="D21:G21" si="11">5%*D20</f>
        <v>3350</v>
      </c>
      <c r="E21" s="3">
        <f t="shared" si="11"/>
        <v>6700</v>
      </c>
      <c r="F21" s="3">
        <f t="shared" si="11"/>
        <v>13400</v>
      </c>
      <c r="G21" s="3">
        <f t="shared" si="11"/>
        <v>33500</v>
      </c>
    </row>
    <row r="22" spans="1:7" x14ac:dyDescent="0.3">
      <c r="A22" t="s">
        <v>13</v>
      </c>
      <c r="B22">
        <v>6</v>
      </c>
      <c r="C22" s="3">
        <f>C20-C21</f>
        <v>6365</v>
      </c>
      <c r="D22" s="3">
        <f t="shared" ref="D22:G22" si="12">D20-D21</f>
        <v>63650</v>
      </c>
      <c r="E22" s="3">
        <f t="shared" si="12"/>
        <v>127300</v>
      </c>
      <c r="F22" s="3">
        <f t="shared" si="12"/>
        <v>254600</v>
      </c>
      <c r="G22" s="3">
        <f t="shared" si="12"/>
        <v>636500</v>
      </c>
    </row>
    <row r="23" spans="1:7" x14ac:dyDescent="0.3">
      <c r="A23" t="s">
        <v>14</v>
      </c>
      <c r="B23">
        <v>7</v>
      </c>
      <c r="C23" s="3">
        <f>C9</f>
        <v>26760</v>
      </c>
      <c r="D23" s="3">
        <f t="shared" ref="D23:G23" si="13">D9</f>
        <v>26760</v>
      </c>
      <c r="E23" s="3">
        <f t="shared" si="13"/>
        <v>26760</v>
      </c>
      <c r="F23" s="3">
        <f t="shared" si="13"/>
        <v>26760</v>
      </c>
      <c r="G23" s="3">
        <f t="shared" si="13"/>
        <v>26760</v>
      </c>
    </row>
    <row r="24" spans="1:7" x14ac:dyDescent="0.3">
      <c r="A24" t="s">
        <v>15</v>
      </c>
      <c r="B24">
        <v>8</v>
      </c>
      <c r="C24" s="5" t="str">
        <f>IF(C22&gt;C23, "da","nu")</f>
        <v>nu</v>
      </c>
      <c r="D24" s="5" t="str">
        <f t="shared" ref="D24:G24" si="14">IF(D22&gt;D23, "da","nu")</f>
        <v>da</v>
      </c>
      <c r="E24" s="5" t="str">
        <f t="shared" si="14"/>
        <v>da</v>
      </c>
      <c r="F24" s="5" t="str">
        <f t="shared" si="14"/>
        <v>da</v>
      </c>
      <c r="G24" s="5" t="str">
        <f t="shared" si="14"/>
        <v>da</v>
      </c>
    </row>
    <row r="25" spans="1:7" x14ac:dyDescent="0.3">
      <c r="A25" t="s">
        <v>5</v>
      </c>
      <c r="B25">
        <v>9</v>
      </c>
      <c r="C25" s="3">
        <f>IF(C24="da",10%*C23,0)</f>
        <v>0</v>
      </c>
      <c r="D25" s="3">
        <f t="shared" ref="D25:G25" si="15">IF(D24="da",10%*D23,0)</f>
        <v>2676</v>
      </c>
      <c r="E25" s="3">
        <f t="shared" si="15"/>
        <v>2676</v>
      </c>
      <c r="F25" s="3">
        <f t="shared" si="15"/>
        <v>2676</v>
      </c>
      <c r="G25" s="3">
        <f t="shared" si="15"/>
        <v>2676</v>
      </c>
    </row>
    <row r="26" spans="1:7" x14ac:dyDescent="0.3">
      <c r="A26" s="4" t="s">
        <v>8</v>
      </c>
      <c r="B26">
        <v>10</v>
      </c>
      <c r="C26" s="7">
        <f>C19+C21+C25</f>
        <v>635</v>
      </c>
      <c r="D26" s="7">
        <f t="shared" ref="D26:G26" si="16">D19+D21+D25</f>
        <v>9026</v>
      </c>
      <c r="E26" s="7">
        <f t="shared" si="16"/>
        <v>15376</v>
      </c>
      <c r="F26" s="7">
        <f t="shared" si="16"/>
        <v>28076</v>
      </c>
      <c r="G26" s="7">
        <f t="shared" si="16"/>
        <v>66176</v>
      </c>
    </row>
    <row r="28" spans="1:7" x14ac:dyDescent="0.3">
      <c r="A28" s="4" t="s">
        <v>24</v>
      </c>
    </row>
    <row r="30" spans="1:7" x14ac:dyDescent="0.3">
      <c r="A30" t="s">
        <v>2</v>
      </c>
      <c r="B30">
        <v>1</v>
      </c>
      <c r="C30" s="6">
        <v>10000</v>
      </c>
      <c r="D30" s="1">
        <v>100000</v>
      </c>
      <c r="E30" s="1">
        <v>200000</v>
      </c>
      <c r="F30" s="1">
        <v>400000</v>
      </c>
      <c r="G30" s="1">
        <v>1000000</v>
      </c>
    </row>
    <row r="31" spans="1:7" x14ac:dyDescent="0.3">
      <c r="A31" t="s">
        <v>21</v>
      </c>
      <c r="B31">
        <v>2</v>
      </c>
      <c r="C31" s="3">
        <f>30%*C30</f>
        <v>3000</v>
      </c>
      <c r="D31" s="3">
        <f t="shared" ref="D31" si="17">30%*D30</f>
        <v>30000</v>
      </c>
      <c r="E31" s="3">
        <f t="shared" ref="E31" si="18">30%*E30</f>
        <v>60000</v>
      </c>
      <c r="F31" s="3">
        <f t="shared" ref="F31:G31" si="19">30%*F30</f>
        <v>120000</v>
      </c>
      <c r="G31" s="3">
        <f t="shared" si="19"/>
        <v>300000</v>
      </c>
    </row>
    <row r="32" spans="1:7" x14ac:dyDescent="0.3">
      <c r="A32" t="s">
        <v>23</v>
      </c>
      <c r="B32">
        <v>3</v>
      </c>
      <c r="C32" s="3">
        <f>12*(2230+2.25%*2230)</f>
        <v>27362.100000000002</v>
      </c>
      <c r="D32" s="3">
        <f t="shared" ref="D32:G32" si="20">12*(2230+2.25%*2230)</f>
        <v>27362.100000000002</v>
      </c>
      <c r="E32" s="3">
        <f t="shared" si="20"/>
        <v>27362.100000000002</v>
      </c>
      <c r="F32" s="3">
        <f t="shared" si="20"/>
        <v>27362.100000000002</v>
      </c>
      <c r="G32" s="3">
        <f t="shared" si="20"/>
        <v>27362.100000000002</v>
      </c>
    </row>
    <row r="33" spans="1:7" x14ac:dyDescent="0.3">
      <c r="A33" t="s">
        <v>25</v>
      </c>
      <c r="B33">
        <v>4</v>
      </c>
      <c r="C33" s="3">
        <f>C30*1%</f>
        <v>100</v>
      </c>
      <c r="D33" s="3">
        <f t="shared" ref="D33:G33" si="21">D30*1%</f>
        <v>1000</v>
      </c>
      <c r="E33" s="3">
        <f t="shared" si="21"/>
        <v>2000</v>
      </c>
      <c r="F33" s="3">
        <f t="shared" si="21"/>
        <v>4000</v>
      </c>
      <c r="G33" s="3">
        <f t="shared" si="21"/>
        <v>10000</v>
      </c>
    </row>
    <row r="34" spans="1:7" x14ac:dyDescent="0.3">
      <c r="A34" t="s">
        <v>27</v>
      </c>
      <c r="B34">
        <v>5</v>
      </c>
      <c r="C34" s="8">
        <f>C30-C31-C32-C33</f>
        <v>-20462.100000000002</v>
      </c>
      <c r="D34" s="3">
        <f t="shared" ref="D34:G34" si="22">D30-D31-D32-D33</f>
        <v>41637.899999999994</v>
      </c>
      <c r="E34" s="3">
        <f t="shared" si="22"/>
        <v>110637.9</v>
      </c>
      <c r="F34" s="3">
        <f t="shared" si="22"/>
        <v>248637.9</v>
      </c>
      <c r="G34" s="3">
        <f t="shared" si="22"/>
        <v>662637.9</v>
      </c>
    </row>
    <row r="35" spans="1:7" x14ac:dyDescent="0.3">
      <c r="A35" t="s">
        <v>12</v>
      </c>
      <c r="B35">
        <v>6</v>
      </c>
      <c r="C35" s="3">
        <v>0</v>
      </c>
      <c r="D35" s="3">
        <f t="shared" ref="D35" si="23">5%*D34</f>
        <v>2081.895</v>
      </c>
      <c r="E35" s="3">
        <f t="shared" ref="E35" si="24">5%*E34</f>
        <v>5531.8950000000004</v>
      </c>
      <c r="F35" s="3">
        <f t="shared" ref="F35:G35" si="25">5%*F34</f>
        <v>12431.895</v>
      </c>
      <c r="G35" s="3">
        <f t="shared" si="25"/>
        <v>33131.895000000004</v>
      </c>
    </row>
    <row r="36" spans="1:7" x14ac:dyDescent="0.3">
      <c r="A36" t="s">
        <v>13</v>
      </c>
      <c r="B36">
        <v>7</v>
      </c>
      <c r="C36" s="3">
        <v>0</v>
      </c>
      <c r="D36" s="3">
        <f t="shared" ref="D36" si="26">D34-D35</f>
        <v>39556.004999999997</v>
      </c>
      <c r="E36" s="3">
        <f t="shared" ref="E36" si="27">E34-E35</f>
        <v>105106.00499999999</v>
      </c>
      <c r="F36" s="3">
        <f t="shared" ref="F36:G36" si="28">F34-F35</f>
        <v>236206.005</v>
      </c>
      <c r="G36" s="3">
        <f t="shared" si="28"/>
        <v>629506.005</v>
      </c>
    </row>
    <row r="37" spans="1:7" x14ac:dyDescent="0.3">
      <c r="A37" t="s">
        <v>14</v>
      </c>
      <c r="B37">
        <v>8</v>
      </c>
      <c r="C37" s="3">
        <f>12*2230</f>
        <v>26760</v>
      </c>
      <c r="D37" s="3">
        <f t="shared" ref="D37:F37" si="29">12*2230</f>
        <v>26760</v>
      </c>
      <c r="E37" s="3">
        <f t="shared" si="29"/>
        <v>26760</v>
      </c>
      <c r="F37" s="3">
        <f t="shared" si="29"/>
        <v>26760</v>
      </c>
      <c r="G37" s="3">
        <f>12*2230</f>
        <v>26760</v>
      </c>
    </row>
    <row r="38" spans="1:7" x14ac:dyDescent="0.3">
      <c r="A38" t="s">
        <v>15</v>
      </c>
      <c r="B38">
        <v>9</v>
      </c>
      <c r="C38" s="5" t="str">
        <f>IF(C36&gt;C37, "da","nu")</f>
        <v>nu</v>
      </c>
      <c r="D38" s="5" t="str">
        <f t="shared" ref="D38:G38" si="30">IF(D36&gt;D37, "da","nu")</f>
        <v>da</v>
      </c>
      <c r="E38" s="5" t="str">
        <f t="shared" si="30"/>
        <v>da</v>
      </c>
      <c r="F38" s="5" t="str">
        <f t="shared" si="30"/>
        <v>da</v>
      </c>
      <c r="G38" s="5" t="str">
        <f t="shared" si="30"/>
        <v>da</v>
      </c>
    </row>
    <row r="39" spans="1:7" x14ac:dyDescent="0.3">
      <c r="A39" t="s">
        <v>5</v>
      </c>
      <c r="B39">
        <v>10</v>
      </c>
      <c r="C39" s="3">
        <f>IF(C38="da",10%*C37,0)</f>
        <v>0</v>
      </c>
      <c r="D39" s="3">
        <f t="shared" ref="D39:G39" si="31">IF(D38="da",10%*D37,0)</f>
        <v>2676</v>
      </c>
      <c r="E39" s="3">
        <f t="shared" si="31"/>
        <v>2676</v>
      </c>
      <c r="F39" s="3">
        <f t="shared" si="31"/>
        <v>2676</v>
      </c>
      <c r="G39" s="3">
        <f t="shared" si="31"/>
        <v>2676</v>
      </c>
    </row>
    <row r="40" spans="1:7" x14ac:dyDescent="0.3">
      <c r="A40" t="s">
        <v>26</v>
      </c>
      <c r="B40">
        <v>11</v>
      </c>
      <c r="C40" s="3">
        <f>12*934</f>
        <v>11208</v>
      </c>
      <c r="D40" s="3">
        <f t="shared" ref="D40:G40" si="32">12*934</f>
        <v>11208</v>
      </c>
      <c r="E40" s="3">
        <f t="shared" si="32"/>
        <v>11208</v>
      </c>
      <c r="F40" s="3">
        <f t="shared" si="32"/>
        <v>11208</v>
      </c>
      <c r="G40" s="3">
        <f t="shared" si="32"/>
        <v>11208</v>
      </c>
    </row>
    <row r="41" spans="1:7" x14ac:dyDescent="0.3">
      <c r="A41" s="4" t="s">
        <v>8</v>
      </c>
      <c r="B41">
        <v>12</v>
      </c>
      <c r="C41" s="7">
        <f>C33+C35+C39+C40</f>
        <v>11308</v>
      </c>
      <c r="D41" s="7">
        <f t="shared" ref="D41:G41" si="33">D33+D35+D39+D40</f>
        <v>16965.895</v>
      </c>
      <c r="E41" s="7">
        <f t="shared" si="33"/>
        <v>21415.895</v>
      </c>
      <c r="F41" s="7">
        <f t="shared" si="33"/>
        <v>30315.895</v>
      </c>
      <c r="G41" s="7">
        <f t="shared" si="33"/>
        <v>57015.895000000004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Mircea</dc:creator>
  <cp:lastModifiedBy>Delia Mircea</cp:lastModifiedBy>
  <dcterms:created xsi:type="dcterms:W3CDTF">2015-06-05T18:17:20Z</dcterms:created>
  <dcterms:modified xsi:type="dcterms:W3CDTF">2021-01-02T10:37:07Z</dcterms:modified>
</cp:coreProperties>
</file>